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8480" windowHeight="8376" tabRatio="418"/>
  </bookViews>
  <sheets>
    <sheet name="Sheet1" sheetId="14" r:id="rId1"/>
  </sheets>
  <definedNames>
    <definedName name="_xlnm.Print_Area" localSheetId="0">Sheet1!$A$1:$P$23</definedName>
  </definedNames>
  <calcPr calcId="124519"/>
</workbook>
</file>

<file path=xl/calcChain.xml><?xml version="1.0" encoding="utf-8"?>
<calcChain xmlns="http://schemas.openxmlformats.org/spreadsheetml/2006/main">
  <c r="H5" i="14"/>
  <c r="N5"/>
  <c r="O5"/>
  <c r="M5"/>
  <c r="M6"/>
  <c r="M7"/>
  <c r="M8"/>
  <c r="M9"/>
  <c r="M10"/>
  <c r="M11"/>
  <c r="M12"/>
  <c r="M13"/>
  <c r="M14"/>
  <c r="M15"/>
  <c r="M16"/>
  <c r="M17"/>
  <c r="M18"/>
  <c r="M19"/>
  <c r="M20"/>
  <c r="M21"/>
  <c r="H6"/>
  <c r="H7"/>
  <c r="H8"/>
  <c r="H9"/>
  <c r="H10"/>
  <c r="H11"/>
  <c r="H12"/>
  <c r="H13"/>
  <c r="H14"/>
  <c r="H15"/>
  <c r="H16"/>
  <c r="H17"/>
  <c r="H18"/>
  <c r="H19"/>
  <c r="H20"/>
  <c r="H21"/>
  <c r="G22"/>
  <c r="H22" l="1"/>
  <c r="M22"/>
  <c r="I8" s="1"/>
  <c r="J8" s="1"/>
  <c r="I14" l="1"/>
  <c r="I10"/>
  <c r="P8"/>
  <c r="N8"/>
  <c r="O8"/>
  <c r="I13"/>
  <c r="J13" s="1"/>
  <c r="I19"/>
  <c r="J19" s="1"/>
  <c r="I15"/>
  <c r="J15" s="1"/>
  <c r="I11"/>
  <c r="J11" s="1"/>
  <c r="I7"/>
  <c r="J7" s="1"/>
  <c r="I21"/>
  <c r="J21" s="1"/>
  <c r="I17"/>
  <c r="J17" s="1"/>
  <c r="I9"/>
  <c r="J9" s="1"/>
  <c r="I20"/>
  <c r="J20" s="1"/>
  <c r="I5"/>
  <c r="J5" s="1"/>
  <c r="I16"/>
  <c r="J16" s="1"/>
  <c r="I6"/>
  <c r="J6" s="1"/>
  <c r="I12"/>
  <c r="J12" s="1"/>
  <c r="I18"/>
  <c r="J18" s="1"/>
  <c r="O14" l="1"/>
  <c r="J14"/>
  <c r="P14" s="1"/>
  <c r="J10"/>
  <c r="N10" s="1"/>
  <c r="N14"/>
  <c r="N17"/>
  <c r="O17"/>
  <c r="P17"/>
  <c r="O15"/>
  <c r="P15"/>
  <c r="N15"/>
  <c r="P12"/>
  <c r="N12"/>
  <c r="O12"/>
  <c r="N9"/>
  <c r="O9"/>
  <c r="P9"/>
  <c r="O11"/>
  <c r="P11"/>
  <c r="N11"/>
  <c r="N18"/>
  <c r="O18"/>
  <c r="P18"/>
  <c r="I22"/>
  <c r="P20"/>
  <c r="N20"/>
  <c r="O20"/>
  <c r="O7"/>
  <c r="P7"/>
  <c r="N7"/>
  <c r="N13"/>
  <c r="O13"/>
  <c r="P13"/>
  <c r="N6"/>
  <c r="O6"/>
  <c r="P6"/>
  <c r="P16"/>
  <c r="N16"/>
  <c r="O16"/>
  <c r="N21"/>
  <c r="O21"/>
  <c r="P21"/>
  <c r="O19"/>
  <c r="P19"/>
  <c r="N19"/>
  <c r="O10" l="1"/>
  <c r="P10"/>
  <c r="P5"/>
  <c r="J22"/>
</calcChain>
</file>

<file path=xl/sharedStrings.xml><?xml version="1.0" encoding="utf-8"?>
<sst xmlns="http://schemas.openxmlformats.org/spreadsheetml/2006/main" count="52" uniqueCount="52">
  <si>
    <t>电子与信息工程学院</t>
  </si>
  <si>
    <t>数学与计算机学院</t>
  </si>
  <si>
    <t>食品科技学院</t>
  </si>
  <si>
    <t>机械与动力工程学院</t>
  </si>
  <si>
    <t>化学与环境学院</t>
  </si>
  <si>
    <t>文学与新闻传播学院</t>
  </si>
  <si>
    <t>海洋与气象学院</t>
  </si>
  <si>
    <t>海洋工程学院</t>
  </si>
  <si>
    <t>管理学院</t>
  </si>
  <si>
    <t>经济学院</t>
  </si>
  <si>
    <t>中歌艺术学院</t>
  </si>
  <si>
    <t>航海学院</t>
  </si>
  <si>
    <t>法政学院</t>
  </si>
  <si>
    <t>水产学院</t>
  </si>
  <si>
    <t>农学院</t>
  </si>
  <si>
    <t>外国语学院</t>
  </si>
  <si>
    <t>指标系数</t>
    <phoneticPr fontId="2" type="noConversion"/>
  </si>
  <si>
    <t>合计</t>
    <phoneticPr fontId="4" type="noConversion"/>
  </si>
  <si>
    <t>体育与休闲学院</t>
  </si>
  <si>
    <t>J=学院立项数
来源：教务处统计表</t>
    <phoneticPr fontId="2" type="noConversion"/>
  </si>
  <si>
    <t>L=学院结题数/学院立项数
定义为学院结题比</t>
    <phoneticPr fontId="2" type="noConversion"/>
  </si>
  <si>
    <t>人数系数</t>
    <phoneticPr fontId="2" type="noConversion"/>
  </si>
  <si>
    <t>立项系数</t>
    <phoneticPr fontId="2" type="noConversion"/>
  </si>
  <si>
    <t>结题系数</t>
    <phoneticPr fontId="2" type="noConversion"/>
  </si>
  <si>
    <t>A为学院2015级注册学生数
来源：教务处统计表</t>
    <phoneticPr fontId="2" type="noConversion"/>
  </si>
  <si>
    <t>B为学院2016级注册学生数
来源：教务处统计表</t>
    <phoneticPr fontId="2" type="noConversion"/>
  </si>
  <si>
    <t>D为学院2018级注册学生数
来源：教务处统计表</t>
    <phoneticPr fontId="2" type="noConversion"/>
  </si>
  <si>
    <t>C为学院2017级注册学生数
来源：教务处统计表</t>
    <phoneticPr fontId="2" type="noConversion"/>
  </si>
  <si>
    <t>E为学院所有注册学生数
来源：教务处统计表</t>
    <phoneticPr fontId="2" type="noConversion"/>
  </si>
  <si>
    <t>学院</t>
    <phoneticPr fontId="2" type="noConversion"/>
  </si>
  <si>
    <t>K=学院结题数
来源：教务处统计表
统计截止日期为2018年12月31日</t>
    <phoneticPr fontId="2" type="noConversion"/>
  </si>
  <si>
    <t>立项数</t>
    <phoneticPr fontId="2" type="noConversion"/>
  </si>
  <si>
    <t>结题数</t>
    <phoneticPr fontId="2" type="noConversion"/>
  </si>
  <si>
    <t>结题比</t>
    <phoneticPr fontId="2" type="noConversion"/>
  </si>
  <si>
    <t>合计</t>
    <phoneticPr fontId="2" type="noConversion"/>
  </si>
  <si>
    <t>指标数1</t>
    <phoneticPr fontId="2" type="noConversion"/>
  </si>
  <si>
    <t>指标数2</t>
    <phoneticPr fontId="2" type="noConversion"/>
  </si>
  <si>
    <t>指标数3</t>
    <phoneticPr fontId="2" type="noConversion"/>
  </si>
  <si>
    <t>M为指标数（校级）
M=300*指标系数</t>
    <phoneticPr fontId="2" type="noConversion"/>
  </si>
  <si>
    <t>O为指标数（省级）
O=130*指标系数</t>
    <phoneticPr fontId="2" type="noConversion"/>
  </si>
  <si>
    <t>P为指标数（国家级）
P=40*指标系数</t>
    <phoneticPr fontId="2" type="noConversion"/>
  </si>
  <si>
    <t>2015级</t>
    <phoneticPr fontId="2" type="noConversion"/>
  </si>
  <si>
    <t>2016级</t>
    <phoneticPr fontId="2" type="noConversion"/>
  </si>
  <si>
    <t>2017级</t>
    <phoneticPr fontId="2" type="noConversion"/>
  </si>
  <si>
    <t>2018级</t>
    <phoneticPr fontId="2" type="noConversion"/>
  </si>
  <si>
    <t>F为人数系数
F=学院注册学生数/全校注册学生总数
权重F=0.5</t>
    <phoneticPr fontId="2" type="noConversion"/>
  </si>
  <si>
    <t>G为立项系数
G=2017年学院立项数/2017年全校立项总数
权重G=0.35</t>
    <phoneticPr fontId="2" type="noConversion"/>
  </si>
  <si>
    <t>H为结题系数
H=学院结题比/各学院结题比之和
权重H=0.15</t>
    <phoneticPr fontId="2" type="noConversion"/>
  </si>
  <si>
    <t xml:space="preserve">I为指标系数
I=人数系数*0.5+立项系数*0.35+结题系数*0.15
</t>
    <phoneticPr fontId="2" type="noConversion"/>
  </si>
  <si>
    <t>附件2</t>
    <phoneticPr fontId="2" type="noConversion"/>
  </si>
  <si>
    <t>指标数形成规则</t>
    <phoneticPr fontId="2" type="noConversion"/>
  </si>
  <si>
    <t>备注：国家级项目来源于省级项目，省级项目来源于校级项目。校级项目指标数（不含推荐省级）为170，省级项目指标数（不含推荐国家级）为90，国家级项目指标数为40。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</si>
</sst>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0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64"/>
      <name val="宋体"/>
      <family val="3"/>
      <charset val="134"/>
    </font>
    <font>
      <sz val="9"/>
      <name val="宋体"/>
      <family val="3"/>
      <charset val="134"/>
    </font>
    <font>
      <sz val="12"/>
      <color indexed="64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16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1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</cellStyleXfs>
  <cellXfs count="23">
    <xf numFmtId="0" fontId="0" fillId="0" borderId="0" xfId="0"/>
    <xf numFmtId="0" fontId="0" fillId="0" borderId="2" xfId="0" applyBorder="1" applyAlignment="1">
      <alignment horizontal="center" vertical="center"/>
    </xf>
    <xf numFmtId="10" fontId="0" fillId="0" borderId="0" xfId="0" applyNumberFormat="1"/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0" fontId="0" fillId="0" borderId="0" xfId="0" applyNumberFormat="1" applyFill="1"/>
    <xf numFmtId="0" fontId="1" fillId="0" borderId="2" xfId="0" applyFont="1" applyFill="1" applyBorder="1" applyAlignment="1">
      <alignment vertical="top" wrapText="1"/>
    </xf>
    <xf numFmtId="10" fontId="3" fillId="0" borderId="2" xfId="0" applyNumberFormat="1" applyFont="1" applyFill="1" applyBorder="1" applyAlignment="1">
      <alignment horizontal="center" vertical="center"/>
    </xf>
    <xf numFmtId="10" fontId="0" fillId="0" borderId="2" xfId="0" applyNumberForma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76" fontId="9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/>
    </xf>
  </cellXfs>
  <cellStyles count="6">
    <cellStyle name="常规" xfId="0" builtinId="0"/>
    <cellStyle name="常规 2" xfId="3"/>
    <cellStyle name="常规 2 2" xfId="2"/>
    <cellStyle name="常规 3" xfId="4"/>
    <cellStyle name="常规 4" xfId="5"/>
    <cellStyle name="注释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zoomScale="90" zoomScaleNormal="90" workbookViewId="0">
      <selection activeCell="P3" sqref="P3"/>
    </sheetView>
  </sheetViews>
  <sheetFormatPr defaultRowHeight="14.4"/>
  <cols>
    <col min="1" max="1" width="22.6640625" bestFit="1" customWidth="1"/>
    <col min="7" max="8" width="12" customWidth="1"/>
    <col min="9" max="9" width="12" style="11" customWidth="1"/>
    <col min="10" max="10" width="12" style="2" customWidth="1"/>
    <col min="11" max="13" width="12" customWidth="1"/>
  </cols>
  <sheetData>
    <row r="1" spans="1:16" ht="24.6" customHeight="1">
      <c r="A1" s="15" t="s">
        <v>49</v>
      </c>
    </row>
    <row r="2" spans="1:16" ht="29.4" customHeight="1">
      <c r="A2" s="21" t="s">
        <v>50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128.4" customHeight="1">
      <c r="A3" s="3"/>
      <c r="B3" s="4" t="s">
        <v>24</v>
      </c>
      <c r="C3" s="4" t="s">
        <v>25</v>
      </c>
      <c r="D3" s="4" t="s">
        <v>27</v>
      </c>
      <c r="E3" s="4" t="s">
        <v>26</v>
      </c>
      <c r="F3" s="4" t="s">
        <v>28</v>
      </c>
      <c r="G3" s="4" t="s">
        <v>45</v>
      </c>
      <c r="H3" s="4" t="s">
        <v>46</v>
      </c>
      <c r="I3" s="12" t="s">
        <v>47</v>
      </c>
      <c r="J3" s="4" t="s">
        <v>48</v>
      </c>
      <c r="K3" s="4" t="s">
        <v>19</v>
      </c>
      <c r="L3" s="4" t="s">
        <v>30</v>
      </c>
      <c r="M3" s="4" t="s">
        <v>20</v>
      </c>
      <c r="N3" s="4" t="s">
        <v>38</v>
      </c>
      <c r="O3" s="4" t="s">
        <v>39</v>
      </c>
      <c r="P3" s="4" t="s">
        <v>40</v>
      </c>
    </row>
    <row r="4" spans="1:16" ht="25.2" customHeight="1">
      <c r="A4" s="5" t="s">
        <v>29</v>
      </c>
      <c r="B4" s="10" t="s">
        <v>41</v>
      </c>
      <c r="C4" s="10" t="s">
        <v>42</v>
      </c>
      <c r="D4" s="10" t="s">
        <v>43</v>
      </c>
      <c r="E4" s="10" t="s">
        <v>44</v>
      </c>
      <c r="F4" s="6" t="s">
        <v>17</v>
      </c>
      <c r="G4" s="7" t="s">
        <v>21</v>
      </c>
      <c r="H4" s="7" t="s">
        <v>22</v>
      </c>
      <c r="I4" s="13" t="s">
        <v>23</v>
      </c>
      <c r="J4" s="7" t="s">
        <v>16</v>
      </c>
      <c r="K4" s="7" t="s">
        <v>31</v>
      </c>
      <c r="L4" s="7" t="s">
        <v>32</v>
      </c>
      <c r="M4" s="7" t="s">
        <v>33</v>
      </c>
      <c r="N4" s="7" t="s">
        <v>35</v>
      </c>
      <c r="O4" s="7" t="s">
        <v>36</v>
      </c>
      <c r="P4" s="7" t="s">
        <v>37</v>
      </c>
    </row>
    <row r="5" spans="1:16" ht="25.2" customHeight="1">
      <c r="A5" s="17" t="s">
        <v>0</v>
      </c>
      <c r="B5" s="8">
        <v>865</v>
      </c>
      <c r="C5" s="8">
        <v>770</v>
      </c>
      <c r="D5" s="8">
        <v>764</v>
      </c>
      <c r="E5" s="8">
        <v>682</v>
      </c>
      <c r="F5" s="1">
        <v>3081</v>
      </c>
      <c r="G5" s="9">
        <v>9.90038560411311E-2</v>
      </c>
      <c r="H5" s="9">
        <f>K5/180</f>
        <v>0.16111111111111112</v>
      </c>
      <c r="I5" s="14">
        <f>M5/M22</f>
        <v>0.11685490964137769</v>
      </c>
      <c r="J5" s="9">
        <f>G5*0.5+H5*0.35+I5*0.15</f>
        <v>0.1234190533556611</v>
      </c>
      <c r="K5" s="1">
        <v>29</v>
      </c>
      <c r="L5" s="1">
        <v>16</v>
      </c>
      <c r="M5" s="9">
        <f>L5/K5</f>
        <v>0.55172413793103448</v>
      </c>
      <c r="N5" s="16">
        <f>300*J5</f>
        <v>37.025716006698332</v>
      </c>
      <c r="O5" s="16">
        <f>130*J5</f>
        <v>16.044476936235942</v>
      </c>
      <c r="P5" s="16">
        <f>40*J5</f>
        <v>4.9367621342264441</v>
      </c>
    </row>
    <row r="6" spans="1:16" ht="25.2" customHeight="1">
      <c r="A6" s="17" t="s">
        <v>12</v>
      </c>
      <c r="B6" s="8">
        <v>581</v>
      </c>
      <c r="C6" s="8">
        <v>642</v>
      </c>
      <c r="D6" s="8">
        <v>483</v>
      </c>
      <c r="E6" s="8">
        <v>431</v>
      </c>
      <c r="F6" s="1">
        <v>2137</v>
      </c>
      <c r="G6" s="9">
        <v>6.8669665809768632E-2</v>
      </c>
      <c r="H6" s="9">
        <f t="shared" ref="H6:H21" si="0">K6/180</f>
        <v>2.7777777777777776E-2</v>
      </c>
      <c r="I6" s="14">
        <f>M6/M22</f>
        <v>4.2359904744999413E-2</v>
      </c>
      <c r="J6" s="9">
        <f t="shared" ref="J6:J21" si="1">G6*0.5+H6*0.35+I6*0.15</f>
        <v>5.0411040838856447E-2</v>
      </c>
      <c r="K6" s="1">
        <v>5</v>
      </c>
      <c r="L6" s="1">
        <v>1</v>
      </c>
      <c r="M6" s="9">
        <f t="shared" ref="M6:M21" si="2">L6/K6</f>
        <v>0.2</v>
      </c>
      <c r="N6" s="16">
        <f t="shared" ref="N6:N21" si="3">300*J6</f>
        <v>15.123312251656934</v>
      </c>
      <c r="O6" s="16">
        <f t="shared" ref="O6:O21" si="4">130*J6</f>
        <v>6.5534353090513378</v>
      </c>
      <c r="P6" s="16">
        <f t="shared" ref="P6:P21" si="5">40*J6</f>
        <v>2.0164416335542579</v>
      </c>
    </row>
    <row r="7" spans="1:16" ht="25.2" customHeight="1">
      <c r="A7" s="17" t="s">
        <v>8</v>
      </c>
      <c r="B7" s="8">
        <v>881</v>
      </c>
      <c r="C7" s="8">
        <v>777</v>
      </c>
      <c r="D7" s="8">
        <v>717</v>
      </c>
      <c r="E7" s="8">
        <v>747</v>
      </c>
      <c r="F7" s="1">
        <v>3122</v>
      </c>
      <c r="G7" s="9">
        <v>0.10032133676092544</v>
      </c>
      <c r="H7" s="9">
        <f t="shared" si="0"/>
        <v>5.5555555555555558E-3</v>
      </c>
      <c r="I7" s="14">
        <f>M7/M22</f>
        <v>0</v>
      </c>
      <c r="J7" s="9">
        <f t="shared" si="1"/>
        <v>5.2105112824907165E-2</v>
      </c>
      <c r="K7" s="1">
        <v>1</v>
      </c>
      <c r="L7" s="1">
        <v>0</v>
      </c>
      <c r="M7" s="9">
        <f t="shared" si="2"/>
        <v>0</v>
      </c>
      <c r="N7" s="16">
        <f t="shared" si="3"/>
        <v>15.63153384747215</v>
      </c>
      <c r="O7" s="16">
        <f t="shared" si="4"/>
        <v>6.7736646672379317</v>
      </c>
      <c r="P7" s="16">
        <f t="shared" si="5"/>
        <v>2.0842045129962865</v>
      </c>
    </row>
    <row r="8" spans="1:16" ht="25.2" customHeight="1">
      <c r="A8" s="17" t="s">
        <v>7</v>
      </c>
      <c r="B8" s="8">
        <v>207</v>
      </c>
      <c r="C8" s="8">
        <v>190</v>
      </c>
      <c r="D8" s="8">
        <v>198</v>
      </c>
      <c r="E8" s="8">
        <v>379</v>
      </c>
      <c r="F8" s="1">
        <v>974</v>
      </c>
      <c r="G8" s="9">
        <v>3.129820051413882E-2</v>
      </c>
      <c r="H8" s="9">
        <f t="shared" si="0"/>
        <v>3.888888888888889E-2</v>
      </c>
      <c r="I8" s="14">
        <f>M8/M22</f>
        <v>0.12102829927142689</v>
      </c>
      <c r="J8" s="9">
        <f t="shared" si="1"/>
        <v>4.7414456258894552E-2</v>
      </c>
      <c r="K8" s="1">
        <v>7</v>
      </c>
      <c r="L8" s="1">
        <v>4</v>
      </c>
      <c r="M8" s="9">
        <f t="shared" si="2"/>
        <v>0.5714285714285714</v>
      </c>
      <c r="N8" s="16">
        <f t="shared" si="3"/>
        <v>14.224336877668366</v>
      </c>
      <c r="O8" s="16">
        <f t="shared" si="4"/>
        <v>6.1638793136562917</v>
      </c>
      <c r="P8" s="16">
        <f t="shared" si="5"/>
        <v>1.8965782503557822</v>
      </c>
    </row>
    <row r="9" spans="1:16" ht="25.2" customHeight="1">
      <c r="A9" s="17" t="s">
        <v>6</v>
      </c>
      <c r="B9" s="8">
        <v>243</v>
      </c>
      <c r="C9" s="8">
        <v>238</v>
      </c>
      <c r="D9" s="8">
        <v>268</v>
      </c>
      <c r="E9" s="8">
        <v>240</v>
      </c>
      <c r="F9" s="1">
        <v>989</v>
      </c>
      <c r="G9" s="9">
        <v>3.1780205655526993E-2</v>
      </c>
      <c r="H9" s="9">
        <f t="shared" si="0"/>
        <v>1.6666666666666666E-2</v>
      </c>
      <c r="I9" s="14">
        <f>M9/M22</f>
        <v>0</v>
      </c>
      <c r="J9" s="9">
        <f t="shared" si="1"/>
        <v>2.1723436161096829E-2</v>
      </c>
      <c r="K9" s="1">
        <v>3</v>
      </c>
      <c r="L9" s="1">
        <v>0</v>
      </c>
      <c r="M9" s="9">
        <f t="shared" si="2"/>
        <v>0</v>
      </c>
      <c r="N9" s="16">
        <f t="shared" si="3"/>
        <v>6.5170308483290489</v>
      </c>
      <c r="O9" s="16">
        <f t="shared" si="4"/>
        <v>2.8240467009425876</v>
      </c>
      <c r="P9" s="16">
        <f t="shared" si="5"/>
        <v>0.86893744644387316</v>
      </c>
    </row>
    <row r="10" spans="1:16" ht="25.2" customHeight="1">
      <c r="A10" s="17" t="s">
        <v>11</v>
      </c>
      <c r="B10" s="8">
        <v>413</v>
      </c>
      <c r="C10" s="8">
        <v>380</v>
      </c>
      <c r="D10" s="8">
        <v>380</v>
      </c>
      <c r="E10" s="8">
        <v>388</v>
      </c>
      <c r="F10" s="1">
        <v>1561</v>
      </c>
      <c r="G10" s="9">
        <v>5.0160668380462722E-2</v>
      </c>
      <c r="H10" s="9">
        <f t="shared" si="0"/>
        <v>1.1111111111111112E-2</v>
      </c>
      <c r="I10" s="14">
        <f>M10/M22</f>
        <v>0.10589976186249853</v>
      </c>
      <c r="J10" s="9">
        <f t="shared" si="1"/>
        <v>4.4854187358495029E-2</v>
      </c>
      <c r="K10" s="1">
        <v>2</v>
      </c>
      <c r="L10" s="1">
        <v>1</v>
      </c>
      <c r="M10" s="9">
        <f t="shared" si="2"/>
        <v>0.5</v>
      </c>
      <c r="N10" s="16">
        <f t="shared" si="3"/>
        <v>13.456256207548508</v>
      </c>
      <c r="O10" s="16">
        <f t="shared" si="4"/>
        <v>5.8310443566043535</v>
      </c>
      <c r="P10" s="16">
        <f t="shared" si="5"/>
        <v>1.7941674943398012</v>
      </c>
    </row>
    <row r="11" spans="1:16" ht="25.2" customHeight="1">
      <c r="A11" s="17" t="s">
        <v>4</v>
      </c>
      <c r="B11" s="8">
        <v>360</v>
      </c>
      <c r="C11" s="8">
        <v>318</v>
      </c>
      <c r="D11" s="8">
        <v>511</v>
      </c>
      <c r="E11" s="8">
        <v>509</v>
      </c>
      <c r="F11" s="1">
        <v>1698</v>
      </c>
      <c r="G11" s="9">
        <v>5.456298200514139E-2</v>
      </c>
      <c r="H11" s="9">
        <f t="shared" si="0"/>
        <v>0.05</v>
      </c>
      <c r="I11" s="14">
        <f>M11/M22</f>
        <v>4.7066560827777125E-2</v>
      </c>
      <c r="J11" s="9">
        <f t="shared" si="1"/>
        <v>5.1841475126737264E-2</v>
      </c>
      <c r="K11" s="1">
        <v>9</v>
      </c>
      <c r="L11" s="1">
        <v>2</v>
      </c>
      <c r="M11" s="9">
        <f t="shared" si="2"/>
        <v>0.22222222222222221</v>
      </c>
      <c r="N11" s="16">
        <f t="shared" si="3"/>
        <v>15.552442538021179</v>
      </c>
      <c r="O11" s="16">
        <f t="shared" si="4"/>
        <v>6.739391766475844</v>
      </c>
      <c r="P11" s="16">
        <f t="shared" si="5"/>
        <v>2.0736590050694907</v>
      </c>
    </row>
    <row r="12" spans="1:16" ht="25.2" customHeight="1">
      <c r="A12" s="17" t="s">
        <v>3</v>
      </c>
      <c r="B12" s="8">
        <v>773</v>
      </c>
      <c r="C12" s="8">
        <v>805</v>
      </c>
      <c r="D12" s="8">
        <v>681</v>
      </c>
      <c r="E12" s="8">
        <v>606</v>
      </c>
      <c r="F12" s="1">
        <v>2865</v>
      </c>
      <c r="G12" s="9">
        <v>9.2062982005141389E-2</v>
      </c>
      <c r="H12" s="9">
        <f t="shared" si="0"/>
        <v>0.1</v>
      </c>
      <c r="I12" s="14">
        <f>M12/M22</f>
        <v>7.0599841241665684E-2</v>
      </c>
      <c r="J12" s="9">
        <f t="shared" si="1"/>
        <v>9.1621467188820541E-2</v>
      </c>
      <c r="K12" s="1">
        <v>18</v>
      </c>
      <c r="L12" s="1">
        <v>6</v>
      </c>
      <c r="M12" s="9">
        <f t="shared" si="2"/>
        <v>0.33333333333333331</v>
      </c>
      <c r="N12" s="16">
        <f t="shared" si="3"/>
        <v>27.486440156646161</v>
      </c>
      <c r="O12" s="16">
        <f t="shared" si="4"/>
        <v>11.910790734546671</v>
      </c>
      <c r="P12" s="16">
        <f t="shared" si="5"/>
        <v>3.6648586875528215</v>
      </c>
    </row>
    <row r="13" spans="1:16" ht="25.2" customHeight="1">
      <c r="A13" s="17" t="s">
        <v>9</v>
      </c>
      <c r="B13" s="8">
        <v>287</v>
      </c>
      <c r="C13" s="8">
        <v>263</v>
      </c>
      <c r="D13" s="8">
        <v>264</v>
      </c>
      <c r="E13" s="8">
        <v>246</v>
      </c>
      <c r="F13" s="1">
        <v>1060</v>
      </c>
      <c r="G13" s="9">
        <v>3.4061696658097683E-2</v>
      </c>
      <c r="H13" s="9">
        <f t="shared" si="0"/>
        <v>1.6666666666666666E-2</v>
      </c>
      <c r="I13" s="14">
        <f>M13/M22</f>
        <v>0.14119968248333137</v>
      </c>
      <c r="J13" s="9">
        <f t="shared" si="1"/>
        <v>4.4044134034881874E-2</v>
      </c>
      <c r="K13" s="1">
        <v>3</v>
      </c>
      <c r="L13" s="1">
        <v>2</v>
      </c>
      <c r="M13" s="9">
        <f t="shared" si="2"/>
        <v>0.66666666666666663</v>
      </c>
      <c r="N13" s="16">
        <f t="shared" si="3"/>
        <v>13.213240210464562</v>
      </c>
      <c r="O13" s="16">
        <f t="shared" si="4"/>
        <v>5.7257374245346435</v>
      </c>
      <c r="P13" s="16">
        <f t="shared" si="5"/>
        <v>1.7617653613952751</v>
      </c>
    </row>
    <row r="14" spans="1:16" ht="25.2" customHeight="1">
      <c r="A14" s="17" t="s">
        <v>14</v>
      </c>
      <c r="B14" s="8">
        <v>712</v>
      </c>
      <c r="C14" s="8">
        <v>551</v>
      </c>
      <c r="D14" s="8">
        <v>595</v>
      </c>
      <c r="E14" s="8">
        <v>655</v>
      </c>
      <c r="F14" s="1">
        <v>2513</v>
      </c>
      <c r="G14" s="9">
        <v>8.075192802056555E-2</v>
      </c>
      <c r="H14" s="9">
        <f t="shared" si="0"/>
        <v>0.17222222222222222</v>
      </c>
      <c r="I14" s="14">
        <f>M14/M22</f>
        <v>4.7825698905644497E-2</v>
      </c>
      <c r="J14" s="9">
        <f t="shared" si="1"/>
        <v>0.10782759662390723</v>
      </c>
      <c r="K14" s="1">
        <v>31</v>
      </c>
      <c r="L14" s="1">
        <v>7</v>
      </c>
      <c r="M14" s="9">
        <f t="shared" si="2"/>
        <v>0.22580645161290322</v>
      </c>
      <c r="N14" s="16">
        <f t="shared" si="3"/>
        <v>32.348278987172172</v>
      </c>
      <c r="O14" s="16">
        <f t="shared" si="4"/>
        <v>14.017587561107939</v>
      </c>
      <c r="P14" s="16">
        <f t="shared" si="5"/>
        <v>4.3131038649562896</v>
      </c>
    </row>
    <row r="15" spans="1:16" ht="25.2" customHeight="1">
      <c r="A15" s="17" t="s">
        <v>2</v>
      </c>
      <c r="B15" s="8">
        <v>317</v>
      </c>
      <c r="C15" s="8">
        <v>306</v>
      </c>
      <c r="D15" s="8">
        <v>309</v>
      </c>
      <c r="E15" s="8">
        <v>376</v>
      </c>
      <c r="F15" s="1">
        <v>1308</v>
      </c>
      <c r="G15" s="9">
        <v>4.2030848329048846E-2</v>
      </c>
      <c r="H15" s="9">
        <f t="shared" si="0"/>
        <v>8.3333333333333329E-2</v>
      </c>
      <c r="I15" s="14">
        <f>M15/M22</f>
        <v>2.8239936496666274E-2</v>
      </c>
      <c r="J15" s="9">
        <f t="shared" si="1"/>
        <v>5.4418081305691028E-2</v>
      </c>
      <c r="K15" s="1">
        <v>15</v>
      </c>
      <c r="L15" s="1">
        <v>2</v>
      </c>
      <c r="M15" s="9">
        <f t="shared" si="2"/>
        <v>0.13333333333333333</v>
      </c>
      <c r="N15" s="16">
        <f t="shared" si="3"/>
        <v>16.325424391707308</v>
      </c>
      <c r="O15" s="16">
        <f t="shared" si="4"/>
        <v>7.0743505697398339</v>
      </c>
      <c r="P15" s="16">
        <f t="shared" si="5"/>
        <v>2.176723252227641</v>
      </c>
    </row>
    <row r="16" spans="1:16" ht="25.2" customHeight="1">
      <c r="A16" s="17" t="s">
        <v>1</v>
      </c>
      <c r="B16" s="8">
        <v>708</v>
      </c>
      <c r="C16" s="8">
        <v>691</v>
      </c>
      <c r="D16" s="8">
        <v>691</v>
      </c>
      <c r="E16" s="8">
        <v>560</v>
      </c>
      <c r="F16" s="1">
        <v>2650</v>
      </c>
      <c r="G16" s="9">
        <v>8.5154241645244211E-2</v>
      </c>
      <c r="H16" s="9">
        <f t="shared" si="0"/>
        <v>7.7777777777777779E-2</v>
      </c>
      <c r="I16" s="14">
        <f>M16/M22</f>
        <v>4.5385612226785083E-2</v>
      </c>
      <c r="J16" s="9">
        <f t="shared" si="1"/>
        <v>7.6607184878862089E-2</v>
      </c>
      <c r="K16" s="1">
        <v>14</v>
      </c>
      <c r="L16" s="1">
        <v>3</v>
      </c>
      <c r="M16" s="9">
        <f t="shared" si="2"/>
        <v>0.21428571428571427</v>
      </c>
      <c r="N16" s="16">
        <f t="shared" si="3"/>
        <v>22.982155463658628</v>
      </c>
      <c r="O16" s="16">
        <f t="shared" si="4"/>
        <v>9.9589340342520707</v>
      </c>
      <c r="P16" s="16">
        <f t="shared" si="5"/>
        <v>3.0642873951544836</v>
      </c>
    </row>
    <row r="17" spans="1:16" ht="25.2" customHeight="1">
      <c r="A17" s="17" t="s">
        <v>13</v>
      </c>
      <c r="B17" s="8">
        <v>305</v>
      </c>
      <c r="C17" s="8">
        <v>197</v>
      </c>
      <c r="D17" s="8">
        <v>244</v>
      </c>
      <c r="E17" s="8">
        <v>313</v>
      </c>
      <c r="F17" s="1">
        <v>1059</v>
      </c>
      <c r="G17" s="9">
        <v>3.4029562982005143E-2</v>
      </c>
      <c r="H17" s="9">
        <f t="shared" si="0"/>
        <v>3.888888888888889E-2</v>
      </c>
      <c r="I17" s="14">
        <f>M17/M22</f>
        <v>9.0771224453570165E-2</v>
      </c>
      <c r="J17" s="9">
        <f t="shared" si="1"/>
        <v>4.4241576270149206E-2</v>
      </c>
      <c r="K17" s="1">
        <v>7</v>
      </c>
      <c r="L17" s="1">
        <v>3</v>
      </c>
      <c r="M17" s="9">
        <f t="shared" si="2"/>
        <v>0.42857142857142855</v>
      </c>
      <c r="N17" s="16">
        <f t="shared" si="3"/>
        <v>13.272472881044761</v>
      </c>
      <c r="O17" s="16">
        <f t="shared" si="4"/>
        <v>5.7514049151193971</v>
      </c>
      <c r="P17" s="16">
        <f t="shared" si="5"/>
        <v>1.7696630508059683</v>
      </c>
    </row>
    <row r="18" spans="1:16" ht="25.2" customHeight="1">
      <c r="A18" s="17" t="s">
        <v>18</v>
      </c>
      <c r="B18" s="8">
        <v>145</v>
      </c>
      <c r="C18" s="8">
        <v>138</v>
      </c>
      <c r="D18" s="8">
        <v>152</v>
      </c>
      <c r="E18" s="8">
        <v>135</v>
      </c>
      <c r="F18" s="1">
        <v>570</v>
      </c>
      <c r="G18" s="9">
        <v>1.8316195372750643E-2</v>
      </c>
      <c r="H18" s="9">
        <f t="shared" si="0"/>
        <v>1.6666666666666666E-2</v>
      </c>
      <c r="I18" s="14">
        <f>M18/M22</f>
        <v>0</v>
      </c>
      <c r="J18" s="9">
        <f t="shared" si="1"/>
        <v>1.4991431019708654E-2</v>
      </c>
      <c r="K18" s="1">
        <v>3</v>
      </c>
      <c r="L18" s="1">
        <v>0</v>
      </c>
      <c r="M18" s="9">
        <f t="shared" si="2"/>
        <v>0</v>
      </c>
      <c r="N18" s="16">
        <f t="shared" si="3"/>
        <v>4.497429305912596</v>
      </c>
      <c r="O18" s="16">
        <f t="shared" si="4"/>
        <v>1.9488860325621251</v>
      </c>
      <c r="P18" s="16">
        <f t="shared" si="5"/>
        <v>0.59965724078834615</v>
      </c>
    </row>
    <row r="19" spans="1:16" ht="25.2" customHeight="1">
      <c r="A19" s="17" t="s">
        <v>15</v>
      </c>
      <c r="B19" s="8">
        <v>367</v>
      </c>
      <c r="C19" s="8">
        <v>219</v>
      </c>
      <c r="D19" s="8">
        <v>261</v>
      </c>
      <c r="E19" s="8">
        <v>312</v>
      </c>
      <c r="F19" s="1">
        <v>1159</v>
      </c>
      <c r="G19" s="9">
        <v>3.7242930591259639E-2</v>
      </c>
      <c r="H19" s="9">
        <f t="shared" si="0"/>
        <v>5.5555555555555558E-3</v>
      </c>
      <c r="I19" s="14">
        <f>M19/M22</f>
        <v>0</v>
      </c>
      <c r="J19" s="9">
        <f t="shared" si="1"/>
        <v>2.0565909740074263E-2</v>
      </c>
      <c r="K19" s="1">
        <v>1</v>
      </c>
      <c r="L19" s="1">
        <v>0</v>
      </c>
      <c r="M19" s="9">
        <f t="shared" si="2"/>
        <v>0</v>
      </c>
      <c r="N19" s="16">
        <f t="shared" si="3"/>
        <v>6.169772922022279</v>
      </c>
      <c r="O19" s="16">
        <f t="shared" si="4"/>
        <v>2.6735682662096543</v>
      </c>
      <c r="P19" s="16">
        <f t="shared" si="5"/>
        <v>0.82263638960297047</v>
      </c>
    </row>
    <row r="20" spans="1:16" ht="25.2" customHeight="1">
      <c r="A20" s="17" t="s">
        <v>5</v>
      </c>
      <c r="B20" s="8">
        <v>518</v>
      </c>
      <c r="C20" s="8">
        <v>758</v>
      </c>
      <c r="D20" s="8">
        <v>467</v>
      </c>
      <c r="E20" s="8">
        <v>430</v>
      </c>
      <c r="F20" s="1">
        <v>2173</v>
      </c>
      <c r="G20" s="9">
        <v>6.9826478149100257E-2</v>
      </c>
      <c r="H20" s="9">
        <f t="shared" si="0"/>
        <v>0.15</v>
      </c>
      <c r="I20" s="14">
        <f>M20/M22</f>
        <v>1.5688853609259042E-2</v>
      </c>
      <c r="J20" s="9">
        <f t="shared" si="1"/>
        <v>8.9766567115938972E-2</v>
      </c>
      <c r="K20" s="1">
        <v>27</v>
      </c>
      <c r="L20" s="1">
        <v>2</v>
      </c>
      <c r="M20" s="9">
        <f t="shared" si="2"/>
        <v>7.407407407407407E-2</v>
      </c>
      <c r="N20" s="16">
        <f t="shared" si="3"/>
        <v>26.929970134781691</v>
      </c>
      <c r="O20" s="16">
        <f t="shared" si="4"/>
        <v>11.669653725072067</v>
      </c>
      <c r="P20" s="16">
        <f t="shared" si="5"/>
        <v>3.5906626846375591</v>
      </c>
    </row>
    <row r="21" spans="1:16" ht="25.2" customHeight="1">
      <c r="A21" s="17" t="s">
        <v>10</v>
      </c>
      <c r="B21" s="8">
        <v>508</v>
      </c>
      <c r="C21" s="8">
        <v>556</v>
      </c>
      <c r="D21" s="8">
        <v>565</v>
      </c>
      <c r="E21" s="8">
        <v>572</v>
      </c>
      <c r="F21" s="1">
        <v>2201</v>
      </c>
      <c r="G21" s="9">
        <v>7.0726221079691523E-2</v>
      </c>
      <c r="H21" s="9">
        <f t="shared" si="0"/>
        <v>2.7777777777777776E-2</v>
      </c>
      <c r="I21" s="14">
        <f>M21/M22</f>
        <v>0.12707971423499823</v>
      </c>
      <c r="J21" s="9">
        <f t="shared" si="1"/>
        <v>6.4147289897317716E-2</v>
      </c>
      <c r="K21" s="1">
        <v>5</v>
      </c>
      <c r="L21" s="1">
        <v>3</v>
      </c>
      <c r="M21" s="9">
        <f t="shared" si="2"/>
        <v>0.6</v>
      </c>
      <c r="N21" s="16">
        <f t="shared" si="3"/>
        <v>19.244186969195315</v>
      </c>
      <c r="O21" s="16">
        <f t="shared" si="4"/>
        <v>8.3391476866513035</v>
      </c>
      <c r="P21" s="16">
        <f t="shared" si="5"/>
        <v>2.5658915958927087</v>
      </c>
    </row>
    <row r="22" spans="1:16" ht="25.2" customHeight="1">
      <c r="A22" s="18" t="s">
        <v>34</v>
      </c>
      <c r="B22" s="19"/>
      <c r="C22" s="19"/>
      <c r="D22" s="19"/>
      <c r="E22" s="20"/>
      <c r="F22" s="1">
        <v>31120</v>
      </c>
      <c r="G22" s="9">
        <f>SUM(G5:G21)</f>
        <v>0.99999999999999978</v>
      </c>
      <c r="H22" s="9">
        <f>SUM(H5:H21)</f>
        <v>1</v>
      </c>
      <c r="I22" s="14">
        <f>SUM(I5:I21)</f>
        <v>0.99999999999999989</v>
      </c>
      <c r="J22" s="9">
        <f>SUM(J5:J21)</f>
        <v>1</v>
      </c>
      <c r="K22" s="1">
        <v>180</v>
      </c>
      <c r="L22" s="1">
        <v>52</v>
      </c>
      <c r="M22" s="9">
        <f>SUM(M5:M21)</f>
        <v>4.7214459334592815</v>
      </c>
      <c r="N22" s="16">
        <v>300</v>
      </c>
      <c r="O22" s="16">
        <v>130</v>
      </c>
      <c r="P22" s="16">
        <v>40</v>
      </c>
    </row>
    <row r="23" spans="1:16" ht="31.2" customHeight="1">
      <c r="A23" s="22" t="s">
        <v>51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</sheetData>
  <mergeCells count="3">
    <mergeCell ref="A22:E22"/>
    <mergeCell ref="A2:P2"/>
    <mergeCell ref="A23:P2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sjk-hzh</dc:creator>
  <cp:lastModifiedBy>pjb005</cp:lastModifiedBy>
  <cp:lastPrinted>2019-01-30T10:29:24Z</cp:lastPrinted>
  <dcterms:created xsi:type="dcterms:W3CDTF">2006-09-16T00:00:00Z</dcterms:created>
  <dcterms:modified xsi:type="dcterms:W3CDTF">2019-01-31T04:59:09Z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